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Desktop\GLP Kanton Zürich\00 Private Ablage (kdrive)\01 FInanzen\01 Budget &amp; Jahresabschluss\Abschluss 2020\"/>
    </mc:Choice>
  </mc:AlternateContent>
  <xr:revisionPtr revIDLastSave="0" documentId="13_ncr:1_{0C216D36-8AD7-4E92-82CE-EC40984174EC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Abschluss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31" i="1" s="1"/>
  <c r="F33" i="1" l="1"/>
  <c r="G10" i="1"/>
  <c r="C7" i="1"/>
  <c r="C12" i="1" s="1"/>
  <c r="C29" i="1" s="1"/>
  <c r="C31" i="1" s="1"/>
  <c r="C33" i="1" s="1"/>
  <c r="F9" i="1" l="1"/>
  <c r="G6" i="1"/>
  <c r="G5" i="1"/>
  <c r="F8" i="1"/>
  <c r="D7" i="1"/>
  <c r="D12" i="1" s="1"/>
  <c r="D29" i="1" s="1"/>
  <c r="E7" i="1"/>
  <c r="E12" i="1" s="1"/>
  <c r="E29" i="1" s="1"/>
  <c r="E31" i="1" s="1"/>
  <c r="E33" i="1" s="1"/>
  <c r="D31" i="1" l="1"/>
  <c r="D33" i="1" s="1"/>
  <c r="G29" i="1"/>
  <c r="F25" i="1"/>
  <c r="G30" i="1" l="1"/>
  <c r="G28" i="1"/>
  <c r="G27" i="1"/>
  <c r="G25" i="1"/>
  <c r="F23" i="1"/>
  <c r="G23" i="1" s="1"/>
  <c r="F17" i="1"/>
  <c r="F16" i="1" s="1"/>
  <c r="G9" i="1"/>
  <c r="G26" i="1"/>
  <c r="F22" i="1"/>
  <c r="G22" i="1" s="1"/>
  <c r="G21" i="1"/>
  <c r="G8" i="1"/>
  <c r="G24" i="1"/>
  <c r="G20" i="1"/>
  <c r="G19" i="1"/>
  <c r="G18" i="1"/>
  <c r="G11" i="1"/>
  <c r="G16" i="1" l="1"/>
  <c r="G17" i="1"/>
  <c r="F12" i="1"/>
  <c r="H31" i="1" l="1"/>
  <c r="H12" i="1"/>
  <c r="H33" i="1" l="1"/>
  <c r="G7" i="1"/>
  <c r="G12" i="1" s="1"/>
  <c r="G31" i="1" l="1"/>
  <c r="G33" i="1" s="1"/>
  <c r="B7" i="1" l="1"/>
  <c r="B12" i="1" s="1"/>
  <c r="B29" i="1" s="1"/>
  <c r="B31" i="1" s="1"/>
  <c r="B33" i="1" s="1"/>
</calcChain>
</file>

<file path=xl/sharedStrings.xml><?xml version="1.0" encoding="utf-8"?>
<sst xmlns="http://schemas.openxmlformats.org/spreadsheetml/2006/main" count="38" uniqueCount="36">
  <si>
    <t>Ertrag</t>
  </si>
  <si>
    <t>Konto</t>
  </si>
  <si>
    <t>Mitgliederbeiträge</t>
  </si>
  <si>
    <t>Behördenabgaben</t>
  </si>
  <si>
    <t>Fraktionsbeitrag</t>
  </si>
  <si>
    <t>Spenden</t>
  </si>
  <si>
    <t>Übrige Erträge</t>
  </si>
  <si>
    <t>Ausserordentlicher Erfolg</t>
  </si>
  <si>
    <t>Periodenfremder Erfolg</t>
  </si>
  <si>
    <t>TOTALSUMME ERTRAG</t>
  </si>
  <si>
    <t>Aufwand</t>
  </si>
  <si>
    <t>Mobiliar, EDV</t>
  </si>
  <si>
    <t>Diverses</t>
  </si>
  <si>
    <t>Mitgliederbeiträge glp CH / jglp</t>
  </si>
  <si>
    <t>Schulung</t>
  </si>
  <si>
    <t>Wahlen National</t>
  </si>
  <si>
    <t>Wahlen Kantonal</t>
  </si>
  <si>
    <t>Wahlen Lokal</t>
  </si>
  <si>
    <t>Reserve Wahlen</t>
  </si>
  <si>
    <t>TOTALSUMME AUFWAND</t>
  </si>
  <si>
    <t>prov. Abschluss 2020</t>
  </si>
  <si>
    <t>Budget 2020 MV</t>
  </si>
  <si>
    <t>Budget 2021</t>
  </si>
  <si>
    <t>Lohnaufwand Partei (inkl. Sozialvers.)</t>
  </si>
  <si>
    <t>Abschluss 2020</t>
  </si>
  <si>
    <t>Abschluss 
2020</t>
  </si>
  <si>
    <t>Check Aufwand = Ertrag</t>
  </si>
  <si>
    <t>Fraktion (inkl. Sekretariat)</t>
  </si>
  <si>
    <t>Betriebskosten Geschäftsstelle (Miete inkl. Nebenkosten)</t>
  </si>
  <si>
    <t>Periodenfremder Aufwand/ Abschreibungen</t>
  </si>
  <si>
    <t>Entschädigung</t>
  </si>
  <si>
    <t>Diff. Abschluss vs. Budget VS</t>
  </si>
  <si>
    <t>Budget 2020 VS (06.02.20)*</t>
  </si>
  <si>
    <t>* Der Vorstand hat am 06.02.20 eine grössere Budgetanpassung genehmigt.</t>
  </si>
  <si>
    <t>Organe (inkl. Arbeitsgruppen)</t>
  </si>
  <si>
    <t>Kampagnen und Kommunikation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</si>
</sst>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2"/>
      <color rgb="FF000000"/>
      <name val="Calibri"/>
      <family val="2"/>
      <charset val="1"/>
    </font>
    <font>
      <sz val="8"/>
      <color rgb="FF000000"/>
      <name val="Arial Narrow"/>
      <family val="2"/>
      <charset val="1"/>
    </font>
    <font>
      <b/>
      <sz val="16"/>
      <color rgb="FF44546A"/>
      <name val="Arial Narrow"/>
      <family val="2"/>
      <charset val="1"/>
    </font>
    <font>
      <sz val="18"/>
      <color rgb="FF44546A"/>
      <name val="Calibri Light"/>
      <family val="2"/>
      <charset val="1"/>
    </font>
    <font>
      <b/>
      <sz val="12"/>
      <color rgb="FF44546A"/>
      <name val="Arial Narrow"/>
      <family val="2"/>
      <charset val="1"/>
    </font>
    <font>
      <b/>
      <sz val="8"/>
      <color rgb="FF000000"/>
      <name val="Arial Narrow"/>
      <family val="2"/>
      <charset val="1"/>
    </font>
    <font>
      <b/>
      <sz val="8"/>
      <color rgb="FF44546A"/>
      <name val="Arial Narrow"/>
      <family val="2"/>
      <charset val="1"/>
    </font>
    <font>
      <b/>
      <sz val="11"/>
      <color rgb="FF44546A"/>
      <name val="Calibri"/>
      <family val="2"/>
      <charset val="1"/>
    </font>
    <font>
      <sz val="8"/>
      <name val="Arial Narrow"/>
      <family val="2"/>
      <charset val="1"/>
    </font>
    <font>
      <b/>
      <sz val="12"/>
      <color rgb="FF000000"/>
      <name val="Calibri"/>
      <family val="2"/>
      <charset val="1"/>
    </font>
    <font>
      <b/>
      <sz val="8"/>
      <name val="Arial Narrow"/>
      <family val="2"/>
      <charset val="1"/>
    </font>
    <font>
      <b/>
      <sz val="15"/>
      <color rgb="FF44546A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8"/>
      <name val="Arial Narrow"/>
      <family val="2"/>
    </font>
    <font>
      <b/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FAADC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medium">
        <color rgb="FF8EA9DB"/>
      </bottom>
      <diagonal/>
    </border>
  </borders>
  <cellStyleXfs count="6">
    <xf numFmtId="0" fontId="0" fillId="0" borderId="0"/>
    <xf numFmtId="0" fontId="3" fillId="0" borderId="0" applyBorder="0" applyProtection="0"/>
    <xf numFmtId="0" fontId="7" fillId="0" borderId="1" applyProtection="0"/>
    <xf numFmtId="0" fontId="9" fillId="0" borderId="2" applyProtection="0"/>
    <xf numFmtId="0" fontId="11" fillId="0" borderId="3" applyProtection="0"/>
    <xf numFmtId="43" fontId="1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1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1" xfId="2" applyFont="1" applyAlignment="1" applyProtection="1">
      <alignment horizontal="left"/>
    </xf>
    <xf numFmtId="0" fontId="5" fillId="0" borderId="2" xfId="3" applyFont="1" applyAlignment="1" applyProtection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2" xfId="3" applyFont="1" applyAlignment="1" applyProtection="1">
      <alignment horizontal="left" wrapText="1"/>
    </xf>
    <xf numFmtId="0" fontId="8" fillId="0" borderId="0" xfId="0" applyFont="1"/>
    <xf numFmtId="0" fontId="2" fillId="0" borderId="0" xfId="1" applyFont="1" applyBorder="1" applyAlignment="1" applyProtection="1">
      <alignment horizontal="left"/>
    </xf>
    <xf numFmtId="4" fontId="1" fillId="0" borderId="0" xfId="0" applyNumberFormat="1" applyFont="1"/>
    <xf numFmtId="3" fontId="1" fillId="0" borderId="0" xfId="0" applyNumberFormat="1" applyFont="1"/>
    <xf numFmtId="0" fontId="1" fillId="0" borderId="0" xfId="0" applyFont="1" applyFill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2" xfId="3" applyFont="1" applyFill="1" applyAlignment="1" applyProtection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Alignment="1">
      <alignment horizontal="left"/>
    </xf>
    <xf numFmtId="1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3" fontId="6" fillId="3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1" fillId="3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6" fillId="3" borderId="4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left"/>
    </xf>
    <xf numFmtId="3" fontId="10" fillId="3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" fillId="0" borderId="0" xfId="5" applyNumberFormat="1" applyFont="1"/>
    <xf numFmtId="3" fontId="14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6" fillId="0" borderId="4" xfId="0" applyNumberFormat="1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" fillId="0" borderId="0" xfId="5" applyNumberFormat="1" applyFont="1" applyFill="1"/>
  </cellXfs>
  <cellStyles count="6">
    <cellStyle name="Excel Built-in Heading 1" xfId="4" xr:uid="{00000000-0005-0000-0000-000000000000}"/>
    <cellStyle name="Excel Built-in Heading 3" xfId="2" xr:uid="{00000000-0005-0000-0000-000001000000}"/>
    <cellStyle name="Excel Built-in Title" xfId="1" xr:uid="{00000000-0005-0000-0000-000002000000}"/>
    <cellStyle name="Excel Built-in Total" xfId="3" xr:uid="{00000000-0005-0000-0000-000003000000}"/>
    <cellStyle name="Komma" xfId="5" builtinId="3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A9DB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44546A"/>
      <rgbColor rgb="FF8FAADC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38"/>
  <sheetViews>
    <sheetView tabSelected="1" topLeftCell="A3" zoomScale="120" zoomScaleNormal="120" workbookViewId="0">
      <pane xSplit="1" topLeftCell="C1" activePane="topRight" state="frozen"/>
      <selection pane="topRight" activeCell="I29" sqref="I29"/>
    </sheetView>
  </sheetViews>
  <sheetFormatPr baseColWidth="10" defaultColWidth="8.75" defaultRowHeight="15.5" x14ac:dyDescent="0.35"/>
  <cols>
    <col min="1" max="1" width="18.08203125" style="1" customWidth="1"/>
    <col min="2" max="2" width="7.08203125" style="14" hidden="1" customWidth="1"/>
    <col min="3" max="3" width="7.08203125" style="26" customWidth="1"/>
    <col min="4" max="4" width="8.08203125" style="14" customWidth="1"/>
    <col min="5" max="5" width="8.58203125" style="14" hidden="1" customWidth="1"/>
    <col min="6" max="6" width="7.33203125" style="14" customWidth="1"/>
    <col min="7" max="7" width="9.25" style="14" customWidth="1"/>
    <col min="8" max="8" width="7.33203125" style="26" hidden="1" customWidth="1"/>
    <col min="9" max="9" width="31.25" style="15" customWidth="1"/>
    <col min="10" max="10" width="32" style="2" customWidth="1"/>
    <col min="11" max="1018" width="14.5" style="2" customWidth="1"/>
    <col min="1019" max="1021" width="14.5" customWidth="1"/>
  </cols>
  <sheetData>
    <row r="1" spans="1:1020" ht="20" x14ac:dyDescent="0.4">
      <c r="A1" s="12" t="s">
        <v>24</v>
      </c>
    </row>
    <row r="2" spans="1:1020" x14ac:dyDescent="0.35">
      <c r="A2" s="3"/>
    </row>
    <row r="3" spans="1:1020" x14ac:dyDescent="0.35">
      <c r="A3" s="4" t="s">
        <v>0</v>
      </c>
      <c r="D3" s="42"/>
      <c r="E3" s="43"/>
      <c r="F3" s="42"/>
      <c r="G3" s="42"/>
    </row>
    <row r="4" spans="1:1020" ht="32" thickBot="1" x14ac:dyDescent="0.4">
      <c r="A4" s="5" t="s">
        <v>1</v>
      </c>
      <c r="B4" s="27" t="s">
        <v>21</v>
      </c>
      <c r="C4" s="44" t="s">
        <v>21</v>
      </c>
      <c r="D4" s="44" t="s">
        <v>32</v>
      </c>
      <c r="E4" s="44" t="s">
        <v>20</v>
      </c>
      <c r="F4" s="44" t="s">
        <v>25</v>
      </c>
      <c r="G4" s="44" t="s">
        <v>31</v>
      </c>
      <c r="H4" s="28" t="s">
        <v>22</v>
      </c>
      <c r="I4" s="19"/>
    </row>
    <row r="5" spans="1:1020" ht="16.75" customHeight="1" x14ac:dyDescent="0.35">
      <c r="A5" s="1" t="s">
        <v>2</v>
      </c>
      <c r="B5" s="29">
        <v>120000</v>
      </c>
      <c r="C5" s="45">
        <v>120000</v>
      </c>
      <c r="D5" s="45">
        <v>120000</v>
      </c>
      <c r="E5" s="45">
        <v>120000</v>
      </c>
      <c r="F5" s="45">
        <v>124050</v>
      </c>
      <c r="G5" s="45">
        <f t="shared" ref="G5:G11" si="0">+F5-D5</f>
        <v>4050</v>
      </c>
      <c r="H5" s="30">
        <v>140000</v>
      </c>
      <c r="I5" s="20"/>
    </row>
    <row r="6" spans="1:1020" ht="16.75" customHeight="1" x14ac:dyDescent="0.35">
      <c r="A6" s="1" t="s">
        <v>3</v>
      </c>
      <c r="B6" s="29">
        <v>125000</v>
      </c>
      <c r="C6" s="45">
        <v>125000</v>
      </c>
      <c r="D6" s="45">
        <v>135000</v>
      </c>
      <c r="E6" s="45">
        <v>120000</v>
      </c>
      <c r="F6" s="45">
        <v>146573.31</v>
      </c>
      <c r="G6" s="45">
        <f t="shared" si="0"/>
        <v>11573.309999999998</v>
      </c>
      <c r="H6" s="30">
        <v>135000</v>
      </c>
      <c r="I6" s="20"/>
    </row>
    <row r="7" spans="1:1020" x14ac:dyDescent="0.35">
      <c r="A7" s="1" t="s">
        <v>4</v>
      </c>
      <c r="B7" s="29">
        <f>24*2800+40000</f>
        <v>107200</v>
      </c>
      <c r="C7" s="45">
        <f>24*2800+40000</f>
        <v>107200</v>
      </c>
      <c r="D7" s="45">
        <f>24*2800+40000</f>
        <v>107200</v>
      </c>
      <c r="E7" s="45">
        <f>24*2800+40000</f>
        <v>107200</v>
      </c>
      <c r="F7" s="45">
        <v>107200</v>
      </c>
      <c r="G7" s="45">
        <f t="shared" si="0"/>
        <v>0</v>
      </c>
      <c r="H7" s="30">
        <v>107200</v>
      </c>
      <c r="I7" s="20"/>
    </row>
    <row r="8" spans="1:1020" x14ac:dyDescent="0.35">
      <c r="A8" s="1" t="s">
        <v>5</v>
      </c>
      <c r="B8" s="29">
        <v>1000</v>
      </c>
      <c r="C8" s="45">
        <v>1000</v>
      </c>
      <c r="D8" s="45">
        <v>1000</v>
      </c>
      <c r="E8" s="45">
        <v>3200</v>
      </c>
      <c r="F8" s="45">
        <f>9756.7+250</f>
        <v>10006.700000000001</v>
      </c>
      <c r="G8" s="45">
        <f t="shared" si="0"/>
        <v>9006.7000000000007</v>
      </c>
      <c r="H8" s="30">
        <v>20000</v>
      </c>
      <c r="I8" s="20"/>
    </row>
    <row r="9" spans="1:1020" x14ac:dyDescent="0.35">
      <c r="A9" s="1" t="s">
        <v>6</v>
      </c>
      <c r="B9" s="29">
        <v>9000</v>
      </c>
      <c r="C9" s="45">
        <v>9000</v>
      </c>
      <c r="D9" s="45">
        <v>9000</v>
      </c>
      <c r="E9" s="45">
        <v>8000</v>
      </c>
      <c r="F9" s="45">
        <f>8791.57</f>
        <v>8791.57</v>
      </c>
      <c r="G9" s="45">
        <f t="shared" si="0"/>
        <v>-208.43000000000029</v>
      </c>
      <c r="H9" s="30">
        <v>7200</v>
      </c>
      <c r="I9" s="20"/>
    </row>
    <row r="10" spans="1:1020" x14ac:dyDescent="0.35">
      <c r="A10" s="1" t="s">
        <v>7</v>
      </c>
      <c r="B10" s="29">
        <v>0</v>
      </c>
      <c r="C10" s="45">
        <v>0</v>
      </c>
      <c r="D10" s="45">
        <v>0</v>
      </c>
      <c r="E10" s="45">
        <v>0</v>
      </c>
      <c r="F10" s="45">
        <v>0</v>
      </c>
      <c r="G10" s="45">
        <f t="shared" si="0"/>
        <v>0</v>
      </c>
      <c r="H10" s="30">
        <v>0</v>
      </c>
      <c r="I10" s="20"/>
    </row>
    <row r="11" spans="1:1020" x14ac:dyDescent="0.35">
      <c r="A11" s="1" t="s">
        <v>8</v>
      </c>
      <c r="B11" s="29">
        <v>0</v>
      </c>
      <c r="C11" s="45">
        <v>0</v>
      </c>
      <c r="D11" s="45">
        <v>0</v>
      </c>
      <c r="E11" s="45">
        <v>0</v>
      </c>
      <c r="F11" s="45">
        <v>-30</v>
      </c>
      <c r="G11" s="45">
        <f t="shared" si="0"/>
        <v>-30</v>
      </c>
      <c r="H11" s="30">
        <v>0</v>
      </c>
      <c r="I11" s="20"/>
    </row>
    <row r="12" spans="1:1020" ht="16" thickBot="1" x14ac:dyDescent="0.4">
      <c r="A12" s="6" t="s">
        <v>9</v>
      </c>
      <c r="B12" s="31">
        <f t="shared" ref="B12:G12" si="1">SUM(B5:B11)</f>
        <v>362200</v>
      </c>
      <c r="C12" s="46">
        <f>SUM(C5:C11)</f>
        <v>362200</v>
      </c>
      <c r="D12" s="46">
        <f t="shared" si="1"/>
        <v>372200</v>
      </c>
      <c r="E12" s="46">
        <f t="shared" si="1"/>
        <v>358400</v>
      </c>
      <c r="F12" s="46">
        <f t="shared" si="1"/>
        <v>396591.58</v>
      </c>
      <c r="G12" s="46">
        <f t="shared" si="1"/>
        <v>24391.579999999998</v>
      </c>
      <c r="H12" s="32">
        <f>SUM(H5:H11)</f>
        <v>409400</v>
      </c>
      <c r="I12" s="21"/>
    </row>
    <row r="13" spans="1:1020" s="1" customFormat="1" ht="16" thickTop="1" x14ac:dyDescent="0.35">
      <c r="B13" s="33"/>
      <c r="C13" s="47"/>
      <c r="D13" s="47"/>
      <c r="E13" s="47"/>
      <c r="F13" s="47"/>
      <c r="G13" s="47"/>
      <c r="H13" s="34"/>
      <c r="I13" s="15"/>
      <c r="AME13"/>
      <c r="AMF13"/>
    </row>
    <row r="14" spans="1:1020" s="1" customFormat="1" x14ac:dyDescent="0.35">
      <c r="A14" s="4" t="s">
        <v>10</v>
      </c>
      <c r="B14" s="33"/>
      <c r="C14" s="47"/>
      <c r="D14" s="47"/>
      <c r="E14" s="47"/>
      <c r="F14" s="47"/>
      <c r="G14" s="47"/>
      <c r="H14" s="34"/>
      <c r="I14" s="15"/>
      <c r="AME14"/>
      <c r="AMF14"/>
    </row>
    <row r="15" spans="1:1020" s="1" customFormat="1" ht="16" thickBot="1" x14ac:dyDescent="0.4">
      <c r="A15" s="5" t="s">
        <v>1</v>
      </c>
      <c r="B15" s="35"/>
      <c r="C15" s="48"/>
      <c r="D15" s="48"/>
      <c r="E15" s="48"/>
      <c r="F15" s="48"/>
      <c r="G15" s="48"/>
      <c r="H15" s="36"/>
      <c r="I15" s="18"/>
      <c r="AME15"/>
      <c r="AMF15"/>
    </row>
    <row r="16" spans="1:1020" ht="24.5" customHeight="1" x14ac:dyDescent="0.35">
      <c r="A16" s="7" t="s">
        <v>23</v>
      </c>
      <c r="B16" s="29">
        <v>90000</v>
      </c>
      <c r="C16" s="45">
        <v>90000</v>
      </c>
      <c r="D16" s="45">
        <v>122000</v>
      </c>
      <c r="E16" s="45">
        <v>115000</v>
      </c>
      <c r="F16" s="45">
        <f>120686.39+8239.97+2458.93+9417.54-2507.59-F17</f>
        <v>127657.74000000002</v>
      </c>
      <c r="G16" s="45">
        <f t="shared" ref="G16:G30" si="2">+F16-D16</f>
        <v>5657.7400000000198</v>
      </c>
      <c r="H16" s="30">
        <v>135000</v>
      </c>
      <c r="I16" s="20"/>
      <c r="L16" s="13"/>
    </row>
    <row r="17" spans="1:12" x14ac:dyDescent="0.35">
      <c r="A17" s="8" t="s">
        <v>30</v>
      </c>
      <c r="B17" s="29">
        <v>20000</v>
      </c>
      <c r="C17" s="45">
        <v>20000</v>
      </c>
      <c r="D17" s="45">
        <v>10000</v>
      </c>
      <c r="E17" s="45">
        <v>10000</v>
      </c>
      <c r="F17" s="45">
        <f>10000+637.5</f>
        <v>10637.5</v>
      </c>
      <c r="G17" s="45">
        <f t="shared" si="2"/>
        <v>637.5</v>
      </c>
      <c r="H17" s="30">
        <v>10000</v>
      </c>
      <c r="I17" s="9"/>
      <c r="L17" s="13"/>
    </row>
    <row r="18" spans="1:12" ht="25.9" customHeight="1" x14ac:dyDescent="0.35">
      <c r="A18" s="7" t="s">
        <v>28</v>
      </c>
      <c r="B18" s="29">
        <v>25000</v>
      </c>
      <c r="C18" s="45">
        <v>37000</v>
      </c>
      <c r="D18" s="45">
        <v>37000</v>
      </c>
      <c r="E18" s="45">
        <v>23500</v>
      </c>
      <c r="F18" s="45">
        <f>23367.45+10393</f>
        <v>33760.449999999997</v>
      </c>
      <c r="G18" s="45">
        <f t="shared" si="2"/>
        <v>-3239.5500000000029</v>
      </c>
      <c r="H18" s="30">
        <v>41200</v>
      </c>
      <c r="I18" s="2"/>
      <c r="L18" s="13"/>
    </row>
    <row r="19" spans="1:12" x14ac:dyDescent="0.35">
      <c r="A19" s="8" t="s">
        <v>11</v>
      </c>
      <c r="B19" s="29">
        <v>2000</v>
      </c>
      <c r="C19" s="45">
        <v>2000</v>
      </c>
      <c r="D19" s="45">
        <v>2000</v>
      </c>
      <c r="E19" s="45">
        <v>2000</v>
      </c>
      <c r="F19" s="45">
        <v>651</v>
      </c>
      <c r="G19" s="45">
        <f t="shared" si="2"/>
        <v>-1349</v>
      </c>
      <c r="H19" s="30">
        <v>2000</v>
      </c>
      <c r="I19" s="20"/>
      <c r="L19" s="13"/>
    </row>
    <row r="20" spans="1:12" x14ac:dyDescent="0.35">
      <c r="A20" s="7" t="s">
        <v>12</v>
      </c>
      <c r="B20" s="29">
        <v>1500</v>
      </c>
      <c r="C20" s="45">
        <v>1500</v>
      </c>
      <c r="D20" s="45">
        <v>1500</v>
      </c>
      <c r="E20" s="45">
        <v>1500</v>
      </c>
      <c r="F20" s="45">
        <v>123.88</v>
      </c>
      <c r="G20" s="45">
        <f t="shared" si="2"/>
        <v>-1376.12</v>
      </c>
      <c r="H20" s="30">
        <v>1500</v>
      </c>
      <c r="I20" s="20"/>
      <c r="L20" s="13"/>
    </row>
    <row r="21" spans="1:12" x14ac:dyDescent="0.35">
      <c r="A21" s="7" t="s">
        <v>34</v>
      </c>
      <c r="B21" s="29">
        <v>9000</v>
      </c>
      <c r="C21" s="45">
        <v>10000</v>
      </c>
      <c r="D21" s="45">
        <v>10000</v>
      </c>
      <c r="E21" s="45">
        <v>9000</v>
      </c>
      <c r="F21" s="45">
        <v>3096</v>
      </c>
      <c r="G21" s="45">
        <f t="shared" si="2"/>
        <v>-6904</v>
      </c>
      <c r="H21" s="30">
        <v>12000</v>
      </c>
      <c r="I21" s="20"/>
      <c r="L21" s="13"/>
    </row>
    <row r="22" spans="1:12" x14ac:dyDescent="0.35">
      <c r="A22" s="7" t="s">
        <v>13</v>
      </c>
      <c r="B22" s="29">
        <v>28000</v>
      </c>
      <c r="C22" s="45">
        <v>28000</v>
      </c>
      <c r="D22" s="45">
        <v>28000</v>
      </c>
      <c r="E22" s="45">
        <v>28000</v>
      </c>
      <c r="F22" s="45">
        <f>27100+2380</f>
        <v>29480</v>
      </c>
      <c r="G22" s="45">
        <f t="shared" si="2"/>
        <v>1480</v>
      </c>
      <c r="H22" s="30">
        <v>35000</v>
      </c>
      <c r="I22" s="20"/>
      <c r="L22" s="13"/>
    </row>
    <row r="23" spans="1:12" ht="16.899999999999999" customHeight="1" x14ac:dyDescent="0.35">
      <c r="A23" s="7" t="s">
        <v>27</v>
      </c>
      <c r="B23" s="29">
        <v>77200</v>
      </c>
      <c r="C23" s="45">
        <v>77200</v>
      </c>
      <c r="D23" s="45">
        <v>77200</v>
      </c>
      <c r="E23" s="45">
        <v>85200</v>
      </c>
      <c r="F23" s="45">
        <f>64840+5014.25+171.56+3061.35+4190.16</f>
        <v>77277.320000000007</v>
      </c>
      <c r="G23" s="45">
        <f t="shared" si="2"/>
        <v>77.320000000006985</v>
      </c>
      <c r="H23" s="30">
        <v>77200</v>
      </c>
      <c r="I23" s="2"/>
      <c r="L23" s="13"/>
    </row>
    <row r="24" spans="1:12" x14ac:dyDescent="0.35">
      <c r="A24" s="7" t="s">
        <v>14</v>
      </c>
      <c r="B24" s="29">
        <v>2000</v>
      </c>
      <c r="C24" s="45">
        <v>2000</v>
      </c>
      <c r="D24" s="45">
        <v>2000</v>
      </c>
      <c r="E24" s="45">
        <v>2000</v>
      </c>
      <c r="F24" s="45">
        <v>0</v>
      </c>
      <c r="G24" s="45">
        <f t="shared" si="2"/>
        <v>-2000</v>
      </c>
      <c r="H24" s="30">
        <v>2000</v>
      </c>
      <c r="I24" s="20"/>
      <c r="L24" s="14"/>
    </row>
    <row r="25" spans="1:12" ht="15" customHeight="1" x14ac:dyDescent="0.35">
      <c r="A25" s="7" t="s">
        <v>35</v>
      </c>
      <c r="B25" s="29">
        <v>2000</v>
      </c>
      <c r="C25" s="45">
        <v>17000</v>
      </c>
      <c r="D25" s="45">
        <v>15000</v>
      </c>
      <c r="E25" s="45">
        <v>2000</v>
      </c>
      <c r="F25" s="45">
        <f>6618+3374</f>
        <v>9992</v>
      </c>
      <c r="G25" s="45">
        <f t="shared" si="2"/>
        <v>-5008</v>
      </c>
      <c r="H25" s="30">
        <v>16000</v>
      </c>
      <c r="I25" s="2"/>
      <c r="L25" s="13"/>
    </row>
    <row r="26" spans="1:12" x14ac:dyDescent="0.35">
      <c r="A26" s="7" t="s">
        <v>15</v>
      </c>
      <c r="B26" s="29">
        <v>0</v>
      </c>
      <c r="C26" s="45">
        <v>0</v>
      </c>
      <c r="D26" s="45">
        <v>0</v>
      </c>
      <c r="E26" s="45">
        <v>0</v>
      </c>
      <c r="F26" s="45">
        <v>0</v>
      </c>
      <c r="G26" s="45">
        <f t="shared" si="2"/>
        <v>0</v>
      </c>
      <c r="H26" s="30">
        <v>0</v>
      </c>
      <c r="I26" s="20"/>
    </row>
    <row r="27" spans="1:12" x14ac:dyDescent="0.35">
      <c r="A27" s="1" t="s">
        <v>16</v>
      </c>
      <c r="B27" s="29">
        <v>0</v>
      </c>
      <c r="C27" s="45">
        <v>0</v>
      </c>
      <c r="D27" s="45">
        <v>0</v>
      </c>
      <c r="E27" s="45">
        <v>0</v>
      </c>
      <c r="F27" s="45">
        <v>0</v>
      </c>
      <c r="G27" s="45">
        <f t="shared" si="2"/>
        <v>0</v>
      </c>
      <c r="H27" s="30">
        <v>0</v>
      </c>
      <c r="I27" s="20"/>
    </row>
    <row r="28" spans="1:12" x14ac:dyDescent="0.35">
      <c r="A28" s="9" t="s">
        <v>17</v>
      </c>
      <c r="B28" s="29">
        <v>0</v>
      </c>
      <c r="C28" s="45">
        <v>0</v>
      </c>
      <c r="D28" s="45">
        <v>0</v>
      </c>
      <c r="E28" s="45">
        <v>0</v>
      </c>
      <c r="F28" s="45">
        <v>0</v>
      </c>
      <c r="G28" s="45">
        <f t="shared" si="2"/>
        <v>0</v>
      </c>
      <c r="H28" s="30">
        <v>0</v>
      </c>
      <c r="I28" s="20"/>
    </row>
    <row r="29" spans="1:12" x14ac:dyDescent="0.35">
      <c r="A29" s="7" t="s">
        <v>18</v>
      </c>
      <c r="B29" s="29">
        <f>B12-SUM(B16:B28)-B30</f>
        <v>105500</v>
      </c>
      <c r="C29" s="45">
        <f>C12-SUM(C16:C28)-C30</f>
        <v>77500</v>
      </c>
      <c r="D29" s="45">
        <f>D12-SUM(D16:D28)-D30</f>
        <v>67500</v>
      </c>
      <c r="E29" s="45">
        <f>E12-SUM(E16:E28)-E30</f>
        <v>80200</v>
      </c>
      <c r="F29" s="45">
        <v>103916</v>
      </c>
      <c r="G29" s="45">
        <f>+F29-D29</f>
        <v>36416</v>
      </c>
      <c r="H29" s="30">
        <v>77500</v>
      </c>
      <c r="I29" s="20"/>
    </row>
    <row r="30" spans="1:12" ht="25" customHeight="1" x14ac:dyDescent="0.35">
      <c r="A30" s="7" t="s">
        <v>29</v>
      </c>
      <c r="B30" s="29">
        <v>0</v>
      </c>
      <c r="C30" s="45">
        <v>0</v>
      </c>
      <c r="D30" s="45">
        <v>0</v>
      </c>
      <c r="E30" s="45">
        <v>0</v>
      </c>
      <c r="F30" s="45">
        <v>0</v>
      </c>
      <c r="G30" s="45">
        <f t="shared" si="2"/>
        <v>0</v>
      </c>
      <c r="H30" s="30">
        <v>0</v>
      </c>
      <c r="I30" s="20"/>
    </row>
    <row r="31" spans="1:12" ht="16" thickBot="1" x14ac:dyDescent="0.4">
      <c r="A31" s="10" t="s">
        <v>19</v>
      </c>
      <c r="B31" s="37">
        <f>SUM(B16:B30)</f>
        <v>362200</v>
      </c>
      <c r="C31" s="49">
        <f>SUM(C16:C30)</f>
        <v>362200</v>
      </c>
      <c r="D31" s="49">
        <f>SUM(D16:D30)</f>
        <v>372200</v>
      </c>
      <c r="E31" s="49">
        <f>SUM(E16:E30)</f>
        <v>358400</v>
      </c>
      <c r="F31" s="49">
        <f>SUM(F16:F30)</f>
        <v>396591.89</v>
      </c>
      <c r="G31" s="49">
        <f>SUM(G16:G30)</f>
        <v>24391.890000000025</v>
      </c>
      <c r="H31" s="38">
        <f>SUM(H16:H30)</f>
        <v>409400</v>
      </c>
      <c r="I31" s="22"/>
    </row>
    <row r="32" spans="1:12" ht="16.5" thickTop="1" thickBot="1" x14ac:dyDescent="0.4">
      <c r="A32" s="17"/>
      <c r="B32" s="39"/>
      <c r="C32" s="50"/>
      <c r="D32" s="39"/>
      <c r="E32" s="39"/>
      <c r="F32" s="39"/>
      <c r="G32" s="39"/>
      <c r="H32" s="39"/>
      <c r="I32" s="22"/>
    </row>
    <row r="33" spans="1:1020" s="11" customFormat="1" ht="16" thickTop="1" x14ac:dyDescent="0.35">
      <c r="A33" s="16" t="s">
        <v>26</v>
      </c>
      <c r="B33" s="40">
        <f>+B31-B12</f>
        <v>0</v>
      </c>
      <c r="C33" s="51">
        <f>+C31-C12</f>
        <v>0</v>
      </c>
      <c r="D33" s="40">
        <f>+D31-D12</f>
        <v>0</v>
      </c>
      <c r="E33" s="40">
        <f>+E31-E12</f>
        <v>0</v>
      </c>
      <c r="F33" s="40">
        <f>+F31-F12</f>
        <v>0.30999999999767169</v>
      </c>
      <c r="G33" s="40">
        <f>+G31-G12</f>
        <v>0.31000000002677552</v>
      </c>
      <c r="H33" s="40">
        <f>+H31-H12</f>
        <v>0</v>
      </c>
      <c r="I33" s="23"/>
      <c r="AME33"/>
      <c r="AMF33"/>
    </row>
    <row r="35" spans="1:1020" ht="32.5" x14ac:dyDescent="0.35">
      <c r="A35" s="7" t="s">
        <v>33</v>
      </c>
    </row>
    <row r="36" spans="1:1020" x14ac:dyDescent="0.35">
      <c r="A36" s="24"/>
      <c r="B36" s="41"/>
      <c r="C36" s="52"/>
    </row>
    <row r="37" spans="1:1020" x14ac:dyDescent="0.35">
      <c r="A37" s="25"/>
      <c r="B37" s="41"/>
      <c r="C37" s="52"/>
    </row>
    <row r="38" spans="1:1020" x14ac:dyDescent="0.35">
      <c r="B38" s="41"/>
      <c r="C38" s="52"/>
    </row>
  </sheetData>
  <pageMargins left="0.25" right="0.25" top="0.75" bottom="0.75" header="0.3" footer="0.3"/>
  <pageSetup scale="12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Abschluss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matthias-buerli@bluewin.ch</dc:creator>
  <dc:description/>
  <cp:lastModifiedBy>Fiona Wiedemeier</cp:lastModifiedBy>
  <cp:revision>20</cp:revision>
  <cp:lastPrinted>2021-03-27T10:21:53Z</cp:lastPrinted>
  <dcterms:created xsi:type="dcterms:W3CDTF">2019-04-11T07:47:55Z</dcterms:created>
  <dcterms:modified xsi:type="dcterms:W3CDTF">2021-05-05T14:22:41Z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